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排名" sheetId="2" r:id="rId1"/>
  </sheets>
  <definedNames>
    <definedName name="_xlnm.Print_Titles" localSheetId="0">排名!$1:$2</definedName>
    <definedName name="_xlnm._FilterDatabase" localSheetId="0" hidden="1">排名!$A$2:$H$31</definedName>
  </definedNames>
  <calcPr calcId="144525"/>
</workbook>
</file>

<file path=xl/sharedStrings.xml><?xml version="1.0" encoding="utf-8"?>
<sst xmlns="http://schemas.openxmlformats.org/spreadsheetml/2006/main" count="111" uniqueCount="63">
  <si>
    <t>琼中黎族苗族自治县垦地融合资源开发有限
责任公司招聘企业职员
面试成绩</t>
  </si>
  <si>
    <t>序号</t>
  </si>
  <si>
    <t>报考岗位</t>
  </si>
  <si>
    <t>身份证号</t>
  </si>
  <si>
    <t>姓名</t>
  </si>
  <si>
    <t>抽签号</t>
  </si>
  <si>
    <t>面试成绩</t>
  </si>
  <si>
    <t>排名</t>
  </si>
  <si>
    <t>备注</t>
  </si>
  <si>
    <t>0101_综合办副主任</t>
  </si>
  <si>
    <t>15</t>
  </si>
  <si>
    <t>81.00</t>
  </si>
  <si>
    <t>1</t>
  </si>
  <si>
    <t>16</t>
  </si>
  <si>
    <t>75.67</t>
  </si>
  <si>
    <t>2</t>
  </si>
  <si>
    <t>0102_人事主管</t>
  </si>
  <si>
    <t>14</t>
  </si>
  <si>
    <t>81.33</t>
  </si>
  <si>
    <t>28</t>
  </si>
  <si>
    <t>67.67</t>
  </si>
  <si>
    <t>缺考</t>
  </si>
  <si>
    <t>0103_综合专员</t>
  </si>
  <si>
    <t>13</t>
  </si>
  <si>
    <t>80.33</t>
  </si>
  <si>
    <t>29</t>
  </si>
  <si>
    <t>74.33</t>
  </si>
  <si>
    <t>21</t>
  </si>
  <si>
    <t>69.33</t>
  </si>
  <si>
    <t>3</t>
  </si>
  <si>
    <t>25</t>
  </si>
  <si>
    <t>68.33</t>
  </si>
  <si>
    <t>4</t>
  </si>
  <si>
    <t>08</t>
  </si>
  <si>
    <t>63.67</t>
  </si>
  <si>
    <t>5</t>
  </si>
  <si>
    <t>09</t>
  </si>
  <si>
    <t>0104_会计主管</t>
  </si>
  <si>
    <t>17</t>
  </si>
  <si>
    <t>0105_出纳主管</t>
  </si>
  <si>
    <t>11</t>
  </si>
  <si>
    <t>82.00</t>
  </si>
  <si>
    <t>10</t>
  </si>
  <si>
    <t>70.67</t>
  </si>
  <si>
    <t>05</t>
  </si>
  <si>
    <t>68.00</t>
  </si>
  <si>
    <t>0106_投资发展部副部长</t>
  </si>
  <si>
    <t>19</t>
  </si>
  <si>
    <t>02</t>
  </si>
  <si>
    <t>76.33</t>
  </si>
  <si>
    <t>0107_土地整理部副部长</t>
  </si>
  <si>
    <t>12</t>
  </si>
  <si>
    <t>83.00</t>
  </si>
  <si>
    <t>0108_资产管理专员</t>
  </si>
  <si>
    <t>26</t>
  </si>
  <si>
    <t>20</t>
  </si>
  <si>
    <t>75.33</t>
  </si>
  <si>
    <t>18</t>
  </si>
  <si>
    <t>74.00</t>
  </si>
  <si>
    <t>07</t>
  </si>
  <si>
    <t>66.00</t>
  </si>
  <si>
    <t>03</t>
  </si>
  <si>
    <t>64.33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</si>
</sst>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L7" sqref="L7"/>
    </sheetView>
  </sheetViews>
  <sheetFormatPr defaultColWidth="9" defaultRowHeight="33" customHeight="1" outlineLevelCol="7"/>
  <cols>
    <col min="1" max="1" width="7.12727272727273" style="3" customWidth="1"/>
    <col min="2" max="2" width="27.5" style="3" customWidth="1"/>
    <col min="3" max="3" width="24.8727272727273" style="3" customWidth="1"/>
    <col min="4" max="4" width="10.3727272727273" style="3" customWidth="1"/>
    <col min="5" max="5" width="9.37272727272727" style="4" customWidth="1"/>
    <col min="6" max="6" width="13.8727272727273" style="5" customWidth="1"/>
    <col min="7" max="7" width="9.75454545454545" style="5" customWidth="1"/>
    <col min="8" max="8" width="10" style="3" customWidth="1"/>
    <col min="9" max="16384" width="9" style="3"/>
  </cols>
  <sheetData>
    <row r="1" s="1" customFormat="1" ht="76" customHeight="1" spans="1:8">
      <c r="A1" s="6" t="s">
        <v>0</v>
      </c>
      <c r="B1" s="6"/>
      <c r="C1" s="6"/>
      <c r="D1" s="6"/>
      <c r="E1" s="7"/>
      <c r="F1" s="8"/>
      <c r="G1" s="8"/>
      <c r="H1" s="6"/>
    </row>
    <row r="2" s="2" customFormat="1" ht="34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9" t="s">
        <v>8</v>
      </c>
    </row>
    <row r="3" ht="34" customHeight="1" spans="1:8">
      <c r="A3" s="12">
        <v>1</v>
      </c>
      <c r="B3" s="13" t="s">
        <v>9</v>
      </c>
      <c r="C3" s="13" t="str">
        <f>"460036199302112714"</f>
        <v>460036199302112714</v>
      </c>
      <c r="D3" s="13" t="str">
        <f>"陈忠杰"</f>
        <v>陈忠杰</v>
      </c>
      <c r="E3" s="14" t="s">
        <v>10</v>
      </c>
      <c r="F3" s="14" t="s">
        <v>11</v>
      </c>
      <c r="G3" s="14" t="s">
        <v>12</v>
      </c>
      <c r="H3" s="12"/>
    </row>
    <row r="4" ht="34" customHeight="1" spans="1:8">
      <c r="A4" s="12">
        <v>2</v>
      </c>
      <c r="B4" s="13" t="s">
        <v>9</v>
      </c>
      <c r="C4" s="13" t="str">
        <f>"460036198712075915"</f>
        <v>460036198712075915</v>
      </c>
      <c r="D4" s="13" t="str">
        <f>"朱友平"</f>
        <v>朱友平</v>
      </c>
      <c r="E4" s="14" t="s">
        <v>13</v>
      </c>
      <c r="F4" s="14" t="s">
        <v>14</v>
      </c>
      <c r="G4" s="14" t="s">
        <v>15</v>
      </c>
      <c r="H4" s="12"/>
    </row>
    <row r="5" ht="34" customHeight="1" spans="1:8">
      <c r="A5" s="12">
        <v>3</v>
      </c>
      <c r="B5" s="13" t="s">
        <v>16</v>
      </c>
      <c r="C5" s="13" t="str">
        <f>"460036198505300817"</f>
        <v>460036198505300817</v>
      </c>
      <c r="D5" s="13" t="str">
        <f>"陈显林"</f>
        <v>陈显林</v>
      </c>
      <c r="E5" s="14" t="s">
        <v>17</v>
      </c>
      <c r="F5" s="14" t="s">
        <v>18</v>
      </c>
      <c r="G5" s="14" t="s">
        <v>12</v>
      </c>
      <c r="H5" s="12"/>
    </row>
    <row r="6" ht="34" customHeight="1" spans="1:8">
      <c r="A6" s="12">
        <v>4</v>
      </c>
      <c r="B6" s="13" t="s">
        <v>16</v>
      </c>
      <c r="C6" s="13" t="str">
        <f>"460036199504180029"</f>
        <v>460036199504180029</v>
      </c>
      <c r="D6" s="13" t="str">
        <f>"杨惠君"</f>
        <v>杨惠君</v>
      </c>
      <c r="E6" s="14" t="s">
        <v>19</v>
      </c>
      <c r="F6" s="14" t="s">
        <v>20</v>
      </c>
      <c r="G6" s="14" t="s">
        <v>15</v>
      </c>
      <c r="H6" s="12"/>
    </row>
    <row r="7" ht="34" customHeight="1" spans="1:8">
      <c r="A7" s="12">
        <v>5</v>
      </c>
      <c r="B7" s="13" t="s">
        <v>16</v>
      </c>
      <c r="C7" s="13" t="str">
        <f>"46003619871024413X"</f>
        <v>46003619871024413X</v>
      </c>
      <c r="D7" s="13" t="str">
        <f>"董志文"</f>
        <v>董志文</v>
      </c>
      <c r="E7" s="14"/>
      <c r="F7" s="14"/>
      <c r="G7" s="14"/>
      <c r="H7" s="12" t="s">
        <v>21</v>
      </c>
    </row>
    <row r="8" ht="34" customHeight="1" spans="1:8">
      <c r="A8" s="12">
        <v>6</v>
      </c>
      <c r="B8" s="13" t="s">
        <v>22</v>
      </c>
      <c r="C8" s="13" t="str">
        <f>"460005200003245139"</f>
        <v>460005200003245139</v>
      </c>
      <c r="D8" s="13" t="str">
        <f>"叶帅雄"</f>
        <v>叶帅雄</v>
      </c>
      <c r="E8" s="14" t="s">
        <v>23</v>
      </c>
      <c r="F8" s="14" t="s">
        <v>24</v>
      </c>
      <c r="G8" s="14" t="s">
        <v>12</v>
      </c>
      <c r="H8" s="12"/>
    </row>
    <row r="9" ht="34" customHeight="1" spans="1:8">
      <c r="A9" s="12">
        <v>7</v>
      </c>
      <c r="B9" s="13" t="s">
        <v>22</v>
      </c>
      <c r="C9" s="13" t="str">
        <f>"532130199512150951"</f>
        <v>532130199512150951</v>
      </c>
      <c r="D9" s="13" t="str">
        <f>"赵韦全"</f>
        <v>赵韦全</v>
      </c>
      <c r="E9" s="14" t="s">
        <v>25</v>
      </c>
      <c r="F9" s="14" t="s">
        <v>26</v>
      </c>
      <c r="G9" s="14" t="s">
        <v>15</v>
      </c>
      <c r="H9" s="12"/>
    </row>
    <row r="10" ht="34" customHeight="1" spans="1:8">
      <c r="A10" s="12">
        <v>8</v>
      </c>
      <c r="B10" s="13" t="s">
        <v>22</v>
      </c>
      <c r="C10" s="13" t="str">
        <f>"460036199207271223"</f>
        <v>460036199207271223</v>
      </c>
      <c r="D10" s="13" t="str">
        <f>"林晓"</f>
        <v>林晓</v>
      </c>
      <c r="E10" s="14" t="s">
        <v>27</v>
      </c>
      <c r="F10" s="14" t="s">
        <v>28</v>
      </c>
      <c r="G10" s="14" t="s">
        <v>29</v>
      </c>
      <c r="H10" s="12"/>
    </row>
    <row r="11" ht="34" customHeight="1" spans="1:8">
      <c r="A11" s="12">
        <v>9</v>
      </c>
      <c r="B11" s="13" t="s">
        <v>22</v>
      </c>
      <c r="C11" s="13" t="str">
        <f>"460001200101070728"</f>
        <v>460001200101070728</v>
      </c>
      <c r="D11" s="13" t="str">
        <f>"李楠"</f>
        <v>李楠</v>
      </c>
      <c r="E11" s="14" t="s">
        <v>30</v>
      </c>
      <c r="F11" s="14" t="s">
        <v>31</v>
      </c>
      <c r="G11" s="14" t="s">
        <v>32</v>
      </c>
      <c r="H11" s="12"/>
    </row>
    <row r="12" ht="34" customHeight="1" spans="1:8">
      <c r="A12" s="12">
        <v>10</v>
      </c>
      <c r="B12" s="13" t="s">
        <v>22</v>
      </c>
      <c r="C12" s="13" t="str">
        <f>"469030199910205527"</f>
        <v>469030199910205527</v>
      </c>
      <c r="D12" s="13" t="str">
        <f>"许桂香"</f>
        <v>许桂香</v>
      </c>
      <c r="E12" s="14" t="s">
        <v>33</v>
      </c>
      <c r="F12" s="14" t="s">
        <v>34</v>
      </c>
      <c r="G12" s="14" t="s">
        <v>35</v>
      </c>
      <c r="H12" s="12"/>
    </row>
    <row r="13" ht="34" customHeight="1" spans="1:8">
      <c r="A13" s="12">
        <v>11</v>
      </c>
      <c r="B13" s="13" t="s">
        <v>22</v>
      </c>
      <c r="C13" s="13" t="str">
        <f>"460036198506150021"</f>
        <v>460036198506150021</v>
      </c>
      <c r="D13" s="13" t="str">
        <f>"李小玲"</f>
        <v>李小玲</v>
      </c>
      <c r="E13" s="14" t="s">
        <v>36</v>
      </c>
      <c r="F13" s="14" t="s">
        <v>34</v>
      </c>
      <c r="G13" s="14" t="s">
        <v>35</v>
      </c>
      <c r="H13" s="12"/>
    </row>
    <row r="14" ht="34" customHeight="1" spans="1:8">
      <c r="A14" s="12">
        <v>12</v>
      </c>
      <c r="B14" s="13" t="s">
        <v>22</v>
      </c>
      <c r="C14" s="13" t="str">
        <f>"460102198406280023"</f>
        <v>460102198406280023</v>
      </c>
      <c r="D14" s="13" t="str">
        <f>"陈茜"</f>
        <v>陈茜</v>
      </c>
      <c r="E14" s="14"/>
      <c r="F14" s="14"/>
      <c r="G14" s="14"/>
      <c r="H14" s="12" t="s">
        <v>21</v>
      </c>
    </row>
    <row r="15" ht="34" customHeight="1" spans="1:8">
      <c r="A15" s="12">
        <v>13</v>
      </c>
      <c r="B15" s="13" t="s">
        <v>22</v>
      </c>
      <c r="C15" s="13" t="str">
        <f>"469025199510183014"</f>
        <v>469025199510183014</v>
      </c>
      <c r="D15" s="13" t="str">
        <f>"张玮"</f>
        <v>张玮</v>
      </c>
      <c r="E15" s="14"/>
      <c r="F15" s="14"/>
      <c r="G15" s="14"/>
      <c r="H15" s="12" t="s">
        <v>21</v>
      </c>
    </row>
    <row r="16" ht="34" customHeight="1" spans="1:8">
      <c r="A16" s="12">
        <v>14</v>
      </c>
      <c r="B16" s="13" t="s">
        <v>22</v>
      </c>
      <c r="C16" s="13" t="str">
        <f>"210102199910085348"</f>
        <v>210102199910085348</v>
      </c>
      <c r="D16" s="13" t="str">
        <f>"孙婉宁"</f>
        <v>孙婉宁</v>
      </c>
      <c r="E16" s="14"/>
      <c r="F16" s="14"/>
      <c r="G16" s="14"/>
      <c r="H16" s="12" t="s">
        <v>21</v>
      </c>
    </row>
    <row r="17" ht="34" customHeight="1" spans="1:8">
      <c r="A17" s="12">
        <v>15</v>
      </c>
      <c r="B17" s="13" t="s">
        <v>37</v>
      </c>
      <c r="C17" s="13" t="str">
        <f>"460036197204290067"</f>
        <v>460036197204290067</v>
      </c>
      <c r="D17" s="13" t="str">
        <f>"吴西西"</f>
        <v>吴西西</v>
      </c>
      <c r="E17" s="14" t="s">
        <v>38</v>
      </c>
      <c r="F17" s="14" t="s">
        <v>11</v>
      </c>
      <c r="G17" s="14" t="s">
        <v>12</v>
      </c>
      <c r="H17" s="12"/>
    </row>
    <row r="18" ht="34" customHeight="1" spans="1:8">
      <c r="A18" s="12">
        <v>16</v>
      </c>
      <c r="B18" s="13" t="s">
        <v>39</v>
      </c>
      <c r="C18" s="13" t="str">
        <f>"460033199510250020"</f>
        <v>460033199510250020</v>
      </c>
      <c r="D18" s="13" t="str">
        <f>"邢增敏"</f>
        <v>邢增敏</v>
      </c>
      <c r="E18" s="14" t="s">
        <v>40</v>
      </c>
      <c r="F18" s="14" t="s">
        <v>41</v>
      </c>
      <c r="G18" s="14" t="s">
        <v>12</v>
      </c>
      <c r="H18" s="12"/>
    </row>
    <row r="19" ht="34" customHeight="1" spans="1:8">
      <c r="A19" s="12">
        <v>17</v>
      </c>
      <c r="B19" s="13" t="s">
        <v>39</v>
      </c>
      <c r="C19" s="13" t="str">
        <f>"231002199002150529"</f>
        <v>231002199002150529</v>
      </c>
      <c r="D19" s="13" t="str">
        <f>"齐小茜"</f>
        <v>齐小茜</v>
      </c>
      <c r="E19" s="14" t="s">
        <v>42</v>
      </c>
      <c r="F19" s="14" t="s">
        <v>43</v>
      </c>
      <c r="G19" s="14" t="s">
        <v>15</v>
      </c>
      <c r="H19" s="12"/>
    </row>
    <row r="20" ht="34" customHeight="1" spans="1:8">
      <c r="A20" s="12">
        <v>18</v>
      </c>
      <c r="B20" s="13" t="s">
        <v>39</v>
      </c>
      <c r="C20" s="13" t="str">
        <f>"460006199203118127"</f>
        <v>460006199203118127</v>
      </c>
      <c r="D20" s="13" t="str">
        <f>"陈巧妍"</f>
        <v>陈巧妍</v>
      </c>
      <c r="E20" s="14" t="s">
        <v>44</v>
      </c>
      <c r="F20" s="14" t="s">
        <v>45</v>
      </c>
      <c r="G20" s="14" t="s">
        <v>29</v>
      </c>
      <c r="H20" s="12"/>
    </row>
    <row r="21" ht="34" customHeight="1" spans="1:8">
      <c r="A21" s="12">
        <v>19</v>
      </c>
      <c r="B21" s="13" t="s">
        <v>39</v>
      </c>
      <c r="C21" s="13" t="str">
        <f>"460003198903181027"</f>
        <v>460003198903181027</v>
      </c>
      <c r="D21" s="13" t="str">
        <f>"符小瑞"</f>
        <v>符小瑞</v>
      </c>
      <c r="E21" s="14"/>
      <c r="F21" s="14"/>
      <c r="G21" s="14"/>
      <c r="H21" s="12" t="s">
        <v>21</v>
      </c>
    </row>
    <row r="22" ht="34" customHeight="1" spans="1:8">
      <c r="A22" s="12">
        <v>20</v>
      </c>
      <c r="B22" s="13" t="s">
        <v>46</v>
      </c>
      <c r="C22" s="13" t="str">
        <f>"460036199510090062"</f>
        <v>460036199510090062</v>
      </c>
      <c r="D22" s="13" t="str">
        <f>"李锦秋"</f>
        <v>李锦秋</v>
      </c>
      <c r="E22" s="14" t="s">
        <v>47</v>
      </c>
      <c r="F22" s="14" t="s">
        <v>11</v>
      </c>
      <c r="G22" s="14" t="s">
        <v>12</v>
      </c>
      <c r="H22" s="12"/>
    </row>
    <row r="23" ht="34" customHeight="1" spans="1:8">
      <c r="A23" s="12">
        <v>21</v>
      </c>
      <c r="B23" s="13" t="s">
        <v>46</v>
      </c>
      <c r="C23" s="13" t="str">
        <f>"460001199411290018"</f>
        <v>460001199411290018</v>
      </c>
      <c r="D23" s="13" t="str">
        <f>"林炽民"</f>
        <v>林炽民</v>
      </c>
      <c r="E23" s="14" t="s">
        <v>48</v>
      </c>
      <c r="F23" s="14" t="s">
        <v>49</v>
      </c>
      <c r="G23" s="14" t="s">
        <v>15</v>
      </c>
      <c r="H23" s="12"/>
    </row>
    <row r="24" ht="34" customHeight="1" spans="1:8">
      <c r="A24" s="12">
        <v>22</v>
      </c>
      <c r="B24" s="13" t="s">
        <v>50</v>
      </c>
      <c r="C24" s="13" t="str">
        <f>"230302199304124727"</f>
        <v>230302199304124727</v>
      </c>
      <c r="D24" s="13" t="str">
        <f>"王冏"</f>
        <v>王冏</v>
      </c>
      <c r="E24" s="14" t="s">
        <v>51</v>
      </c>
      <c r="F24" s="14" t="s">
        <v>52</v>
      </c>
      <c r="G24" s="14" t="s">
        <v>12</v>
      </c>
      <c r="H24" s="12"/>
    </row>
    <row r="25" ht="34" customHeight="1" spans="1:8">
      <c r="A25" s="12">
        <v>23</v>
      </c>
      <c r="B25" s="13" t="s">
        <v>50</v>
      </c>
      <c r="C25" s="13" t="str">
        <f>"460006199303023133"</f>
        <v>460006199303023133</v>
      </c>
      <c r="D25" s="13" t="str">
        <f>"吴天连"</f>
        <v>吴天连</v>
      </c>
      <c r="E25" s="14"/>
      <c r="F25" s="14"/>
      <c r="G25" s="14"/>
      <c r="H25" s="12" t="s">
        <v>21</v>
      </c>
    </row>
    <row r="26" ht="34" customHeight="1" spans="1:8">
      <c r="A26" s="12">
        <v>24</v>
      </c>
      <c r="B26" s="13" t="s">
        <v>53</v>
      </c>
      <c r="C26" s="13" t="str">
        <f>"460036199611130019"</f>
        <v>460036199611130019</v>
      </c>
      <c r="D26" s="13" t="str">
        <f>"王镭"</f>
        <v>王镭</v>
      </c>
      <c r="E26" s="14" t="s">
        <v>54</v>
      </c>
      <c r="F26" s="14" t="s">
        <v>18</v>
      </c>
      <c r="G26" s="14" t="s">
        <v>12</v>
      </c>
      <c r="H26" s="12"/>
    </row>
    <row r="27" ht="34" customHeight="1" spans="1:8">
      <c r="A27" s="12">
        <v>25</v>
      </c>
      <c r="B27" s="13" t="s">
        <v>53</v>
      </c>
      <c r="C27" s="13" t="str">
        <f>"460036199504030821"</f>
        <v>460036199504030821</v>
      </c>
      <c r="D27" s="13" t="str">
        <f>"蔡小倩"</f>
        <v>蔡小倩</v>
      </c>
      <c r="E27" s="14" t="s">
        <v>55</v>
      </c>
      <c r="F27" s="14" t="s">
        <v>56</v>
      </c>
      <c r="G27" s="14" t="s">
        <v>15</v>
      </c>
      <c r="H27" s="12"/>
    </row>
    <row r="28" ht="34" customHeight="1" spans="1:8">
      <c r="A28" s="12">
        <v>26</v>
      </c>
      <c r="B28" s="13" t="s">
        <v>53</v>
      </c>
      <c r="C28" s="13" t="str">
        <f>"460036199011210824"</f>
        <v>460036199011210824</v>
      </c>
      <c r="D28" s="13" t="str">
        <f>"王雪"</f>
        <v>王雪</v>
      </c>
      <c r="E28" s="14" t="s">
        <v>57</v>
      </c>
      <c r="F28" s="14" t="s">
        <v>58</v>
      </c>
      <c r="G28" s="14" t="s">
        <v>29</v>
      </c>
      <c r="H28" s="12"/>
    </row>
    <row r="29" ht="34" customHeight="1" spans="1:8">
      <c r="A29" s="12">
        <v>27</v>
      </c>
      <c r="B29" s="13" t="s">
        <v>53</v>
      </c>
      <c r="C29" s="13" t="str">
        <f>"460036199211100013"</f>
        <v>460036199211100013</v>
      </c>
      <c r="D29" s="13" t="str">
        <f>"徐承智"</f>
        <v>徐承智</v>
      </c>
      <c r="E29" s="14" t="s">
        <v>59</v>
      </c>
      <c r="F29" s="14" t="s">
        <v>60</v>
      </c>
      <c r="G29" s="14" t="s">
        <v>32</v>
      </c>
      <c r="H29" s="12"/>
    </row>
    <row r="30" ht="34" customHeight="1" spans="1:8">
      <c r="A30" s="12">
        <v>28</v>
      </c>
      <c r="B30" s="13" t="s">
        <v>53</v>
      </c>
      <c r="C30" s="13" t="str">
        <f>"532130199010160922"</f>
        <v>532130199010160922</v>
      </c>
      <c r="D30" s="13" t="str">
        <f>"赵琳"</f>
        <v>赵琳</v>
      </c>
      <c r="E30" s="14" t="s">
        <v>61</v>
      </c>
      <c r="F30" s="14" t="s">
        <v>62</v>
      </c>
      <c r="G30" s="14" t="s">
        <v>35</v>
      </c>
      <c r="H30" s="12"/>
    </row>
    <row r="31" ht="34" customHeight="1" spans="1:8">
      <c r="A31" s="12">
        <v>29</v>
      </c>
      <c r="B31" s="13" t="s">
        <v>53</v>
      </c>
      <c r="C31" s="13" t="str">
        <f>"460036199401256529"</f>
        <v>460036199401256529</v>
      </c>
      <c r="D31" s="13" t="str">
        <f>"王婷"</f>
        <v>王婷</v>
      </c>
      <c r="E31" s="14"/>
      <c r="F31" s="14"/>
      <c r="G31" s="14"/>
      <c r="H31" s="12" t="s">
        <v>21</v>
      </c>
    </row>
  </sheetData>
  <sheetProtection password="EA27" sheet="1" objects="1"/>
  <mergeCells count="1">
    <mergeCell ref="A1:H1"/>
  </mergeCells>
  <printOptions horizontalCentered="1"/>
  <pageMargins left="0.0388888888888889" right="0.0388888888888889" top="0.275" bottom="0.196527777777778" header="0.196527777777778" footer="0.0784722222222222"/>
  <pageSetup paperSize="9" scale="8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2023-11-23T02:02:00Z</dcterms:created>
  <dcterms:modified xsi:type="dcterms:W3CDTF">2023-11-27T12:44:58Z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F578CC81E6054BBAAF90681A6211E8DD_13</vt:lpwstr>
  </property>
  <property fmtid="{D5CDD505-2E9C-101B-9397-08002B2CF9AE}" pid="3" name="KSOProductBuildVer">
    <vt:lpwstr>2052-11.1.0.12159</vt:lpwstr>
  </property>
</Properties>
</file>